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25" windowHeight="8580" activeTab="1"/>
  </bookViews>
  <sheets>
    <sheet name="Zinsrechnung" sheetId="1" r:id="rId1"/>
    <sheet name="Kreditberechnung" sheetId="2" r:id="rId2"/>
  </sheets>
  <definedNames/>
  <calcPr fullCalcOnLoad="1"/>
</workbook>
</file>

<file path=xl/sharedStrings.xml><?xml version="1.0" encoding="utf-8"?>
<sst xmlns="http://schemas.openxmlformats.org/spreadsheetml/2006/main" count="94" uniqueCount="59">
  <si>
    <t>Zinsrechnung</t>
  </si>
  <si>
    <t>1. Jahreszinsen:</t>
  </si>
  <si>
    <t>Kapital</t>
  </si>
  <si>
    <t>Prozentsatz</t>
  </si>
  <si>
    <t>Zinsen</t>
  </si>
  <si>
    <t>Betrag</t>
  </si>
  <si>
    <t>2. Tageszinsen</t>
  </si>
  <si>
    <t>Tage</t>
  </si>
  <si>
    <t>3. Sparbuch</t>
  </si>
  <si>
    <t>Nr.</t>
  </si>
  <si>
    <t>Anfangszeit</t>
  </si>
  <si>
    <t>Endzeit</t>
  </si>
  <si>
    <t>Einzahlung</t>
  </si>
  <si>
    <t>Abhebung</t>
  </si>
  <si>
    <t>Jahreszinsen</t>
  </si>
  <si>
    <t>Neuer Saldo:</t>
  </si>
  <si>
    <t>Überziehungs-</t>
  </si>
  <si>
    <t>zins</t>
  </si>
  <si>
    <t>4. Girokonto mit Dispositionskredit</t>
  </si>
  <si>
    <t>5. Sparbuch mit Zinseszins:</t>
  </si>
  <si>
    <t>Jahr</t>
  </si>
  <si>
    <t>Anlagedauer</t>
  </si>
  <si>
    <t>Zinsatz</t>
  </si>
  <si>
    <t>Auszahlungsbetrag</t>
  </si>
  <si>
    <t>Gesamtzinsen:</t>
  </si>
  <si>
    <t>Kredit</t>
  </si>
  <si>
    <t>Zinssatz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</si>
  <si>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</si>
  <si>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</si>
  <si>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</si>
  <si>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</si>
  <si>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</si>
  <si>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</si>
  <si>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</si>
  <si>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</si>
  <si>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</si>
  <si>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</si>
  <si>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</si>
  <si>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</si>
  <si>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Monatszins</t>
  </si>
  <si>
    <t>Abzahlung</t>
  </si>
  <si>
    <t>neuer Betrag</t>
  </si>
  <si>
    <t>Laufzeit/Monate</t>
  </si>
  <si>
    <t>Eingabefelder grün</t>
  </si>
  <si>
    <t>Ausgabefelder gelb</t>
  </si>
  <si>
    <t>Formel: Kapital * Prozentsatz</t>
  </si>
  <si>
    <t>Formel: Kaptial * Prozentsatz * Tage / 360</t>
  </si>
  <si>
    <r>
      <t>Formel: Kaptial * (1 + Zinssatz)</t>
    </r>
    <r>
      <rPr>
        <vertAlign val="superscript"/>
        <sz val="10"/>
        <color indexed="12"/>
        <rFont val="Courier New"/>
        <family val="3"/>
      </rPr>
      <t>Jahre</t>
    </r>
  </si>
  <si>
    <t xml:space="preserve"> in %</t>
  </si>
  <si>
    <t>Anfangskapital</t>
  </si>
  <si>
    <t>Endkaptial</t>
  </si>
  <si>
    <t>in %</t>
  </si>
  <si>
    <t>Zinszuwachs</t>
  </si>
  <si>
    <t>Jahre</t>
  </si>
  <si>
    <t>Kapital in € * Endkaptial in %:</t>
  </si>
  <si>
    <t xml:space="preserve">1. Jahr: </t>
  </si>
  <si>
    <t>6. Kreditberechnung (Abzahlungsrate):</t>
  </si>
  <si>
    <t>7. Kreditberechnung (Laufzeit):</t>
  </si>
  <si>
    <t>Tilgung in %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</si>
</sst>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"/>
    <numFmt numFmtId="165" formatCode="[$-407]dddd\,\ d\.\ mmmm\ yyyy"/>
    <numFmt numFmtId="166" formatCode="#,##0.00\ [$€-1];[Red]\-#,##0.00\ [$€-1]"/>
    <numFmt numFmtId="167" formatCode="dd/mm/yyyy"/>
    <numFmt numFmtId="168" formatCode="0.0%"/>
  </numFmts>
  <fonts count="7">
    <font>
      <sz val="10"/>
      <name val="Courier New"/>
      <family val="0"/>
    </font>
    <font>
      <b/>
      <sz val="10"/>
      <name val="Courier New"/>
      <family val="3"/>
    </font>
    <font>
      <b/>
      <u val="single"/>
      <sz val="16"/>
      <color indexed="10"/>
      <name val="Courier New"/>
      <family val="3"/>
    </font>
    <font>
      <b/>
      <i/>
      <sz val="14"/>
      <color indexed="48"/>
      <name val="Courier New"/>
      <family val="3"/>
    </font>
    <font>
      <sz val="8"/>
      <name val="Courier New"/>
      <family val="0"/>
    </font>
    <font>
      <sz val="10"/>
      <color indexed="12"/>
      <name val="Courier New"/>
      <family val="0"/>
    </font>
    <font>
      <vertAlign val="superscript"/>
      <sz val="10"/>
      <color indexed="1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0" xfId="0" applyNumberForma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64" fontId="0" fillId="4" borderId="1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4" borderId="5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5" fillId="2" borderId="0" xfId="0" applyFont="1" applyFill="1" applyAlignment="1">
      <alignment/>
    </xf>
    <xf numFmtId="10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F38" sqref="F38"/>
    </sheetView>
  </sheetViews>
  <sheetFormatPr defaultColWidth="11.00390625" defaultRowHeight="13.5"/>
  <cols>
    <col min="1" max="1" width="18.50390625" style="0" customWidth="1"/>
    <col min="2" max="2" width="13.125" style="0" customWidth="1"/>
    <col min="3" max="3" width="16.25390625" style="0" customWidth="1"/>
    <col min="4" max="4" width="14.375" style="0" customWidth="1"/>
    <col min="6" max="6" width="11.75390625" style="0" customWidth="1"/>
    <col min="7" max="8" width="15.25390625" style="0" customWidth="1"/>
    <col min="9" max="9" width="14.875" style="2" bestFit="1" customWidth="1"/>
    <col min="10" max="12" width="11.00390625" style="2" customWidth="1"/>
  </cols>
  <sheetData>
    <row r="1" spans="1:16" ht="21">
      <c r="A1" s="2"/>
      <c r="B1" s="2"/>
      <c r="C1" s="2"/>
      <c r="D1" s="4" t="s">
        <v>0</v>
      </c>
      <c r="E1" s="2"/>
      <c r="F1" s="2"/>
      <c r="G1" s="2"/>
      <c r="H1" s="2"/>
      <c r="M1" s="2"/>
      <c r="N1" s="2"/>
      <c r="O1" s="2"/>
      <c r="P1" s="2"/>
    </row>
    <row r="2" spans="1:16" ht="21">
      <c r="A2" s="35" t="s">
        <v>43</v>
      </c>
      <c r="B2" s="2"/>
      <c r="C2" s="36" t="s">
        <v>44</v>
      </c>
      <c r="D2" s="37"/>
      <c r="E2" s="2"/>
      <c r="F2" s="2"/>
      <c r="G2" s="2"/>
      <c r="H2" s="2"/>
      <c r="M2" s="2"/>
      <c r="N2" s="2"/>
      <c r="O2" s="2"/>
      <c r="P2" s="2"/>
    </row>
    <row r="3" spans="1:16" ht="13.5">
      <c r="A3" s="2"/>
      <c r="B3" s="2"/>
      <c r="C3" s="2"/>
      <c r="D3" s="2"/>
      <c r="E3" s="2"/>
      <c r="F3" s="2"/>
      <c r="G3" s="2"/>
      <c r="H3" s="2"/>
      <c r="M3" s="2"/>
      <c r="N3" s="2"/>
      <c r="O3" s="2"/>
      <c r="P3" s="2"/>
    </row>
    <row r="4" spans="1:16" ht="19.5">
      <c r="A4" s="3" t="s">
        <v>1</v>
      </c>
      <c r="B4" s="2"/>
      <c r="C4" s="38" t="s">
        <v>45</v>
      </c>
      <c r="D4" s="38"/>
      <c r="E4" s="2"/>
      <c r="F4" s="2"/>
      <c r="G4" s="2"/>
      <c r="H4" s="2"/>
      <c r="M4" s="2"/>
      <c r="N4" s="2"/>
      <c r="O4" s="2"/>
      <c r="P4" s="2"/>
    </row>
    <row r="5" spans="1:16" ht="13.5">
      <c r="A5" s="2"/>
      <c r="B5" s="2"/>
      <c r="C5" s="2"/>
      <c r="D5" s="2"/>
      <c r="E5" s="2"/>
      <c r="F5" s="2"/>
      <c r="G5" s="2"/>
      <c r="H5" s="2"/>
      <c r="M5" s="2"/>
      <c r="N5" s="2"/>
      <c r="O5" s="2"/>
      <c r="P5" s="2"/>
    </row>
    <row r="6" spans="1:16" ht="13.5">
      <c r="A6" s="11" t="s">
        <v>2</v>
      </c>
      <c r="B6" s="11" t="s">
        <v>3</v>
      </c>
      <c r="C6" s="11" t="s">
        <v>4</v>
      </c>
      <c r="D6" s="11" t="s">
        <v>5</v>
      </c>
      <c r="E6" s="2"/>
      <c r="F6" s="2"/>
      <c r="G6" s="2"/>
      <c r="H6" s="2"/>
      <c r="M6" s="2"/>
      <c r="N6" s="2"/>
      <c r="O6" s="2"/>
      <c r="P6" s="2"/>
    </row>
    <row r="7" spans="1:16" ht="13.5">
      <c r="A7" s="33">
        <v>1000</v>
      </c>
      <c r="B7" s="31">
        <v>0.05</v>
      </c>
      <c r="C7" s="7">
        <f>A7*B7</f>
        <v>50</v>
      </c>
      <c r="D7" s="7">
        <f>A7+C7</f>
        <v>1050</v>
      </c>
      <c r="E7" s="2"/>
      <c r="F7" s="2"/>
      <c r="G7" s="2"/>
      <c r="H7" s="2"/>
      <c r="M7" s="2"/>
      <c r="N7" s="2"/>
      <c r="O7" s="2"/>
      <c r="P7" s="2"/>
    </row>
    <row r="8" spans="1:16" ht="13.5">
      <c r="A8" s="2"/>
      <c r="B8" s="2"/>
      <c r="C8" s="2"/>
      <c r="D8" s="2"/>
      <c r="E8" s="2"/>
      <c r="F8" s="2"/>
      <c r="G8" s="2"/>
      <c r="H8" s="2"/>
      <c r="M8" s="2"/>
      <c r="N8" s="2"/>
      <c r="O8" s="2"/>
      <c r="P8" s="2"/>
    </row>
    <row r="9" spans="1:16" ht="13.5">
      <c r="A9" s="2"/>
      <c r="B9" s="2"/>
      <c r="C9" s="2"/>
      <c r="D9" s="2"/>
      <c r="E9" s="2"/>
      <c r="F9" s="2"/>
      <c r="G9" s="2"/>
      <c r="H9" s="2"/>
      <c r="M9" s="2"/>
      <c r="N9" s="2"/>
      <c r="O9" s="2"/>
      <c r="P9" s="2"/>
    </row>
    <row r="10" spans="1:16" ht="19.5">
      <c r="A10" s="3" t="s">
        <v>6</v>
      </c>
      <c r="B10" s="2"/>
      <c r="C10" s="38" t="s">
        <v>46</v>
      </c>
      <c r="D10" s="2"/>
      <c r="E10" s="2"/>
      <c r="F10" s="2"/>
      <c r="G10" s="2"/>
      <c r="H10" s="2"/>
      <c r="M10" s="2"/>
      <c r="N10" s="2"/>
      <c r="O10" s="2"/>
      <c r="P10" s="2"/>
    </row>
    <row r="11" spans="1:16" ht="13.5">
      <c r="A11" s="2"/>
      <c r="B11" s="2"/>
      <c r="C11" s="2"/>
      <c r="D11" s="2"/>
      <c r="E11" s="2"/>
      <c r="F11" s="2"/>
      <c r="G11" s="2"/>
      <c r="H11" s="2"/>
      <c r="M11" s="2"/>
      <c r="N11" s="2"/>
      <c r="O11" s="2"/>
      <c r="P11" s="2"/>
    </row>
    <row r="12" spans="1:16" ht="13.5">
      <c r="A12" s="11" t="s">
        <v>2</v>
      </c>
      <c r="B12" s="11" t="s">
        <v>3</v>
      </c>
      <c r="C12" s="11" t="s">
        <v>7</v>
      </c>
      <c r="D12" s="11" t="s">
        <v>4</v>
      </c>
      <c r="E12" s="11" t="s">
        <v>5</v>
      </c>
      <c r="F12" s="2"/>
      <c r="G12" s="2"/>
      <c r="H12" s="2"/>
      <c r="M12" s="2"/>
      <c r="N12" s="2"/>
      <c r="O12" s="2"/>
      <c r="P12" s="2"/>
    </row>
    <row r="13" spans="1:16" ht="13.5">
      <c r="A13" s="33">
        <v>1000</v>
      </c>
      <c r="B13" s="31">
        <v>0.05</v>
      </c>
      <c r="C13" s="34">
        <v>10</v>
      </c>
      <c r="D13" s="7">
        <f>A13*B13*C13/360</f>
        <v>1.3888888888888888</v>
      </c>
      <c r="E13" s="7">
        <f>A13+D13</f>
        <v>1001.3888888888889</v>
      </c>
      <c r="F13" s="2"/>
      <c r="G13" s="2"/>
      <c r="H13" s="2"/>
      <c r="M13" s="2"/>
      <c r="N13" s="2"/>
      <c r="O13" s="2"/>
      <c r="P13" s="2"/>
    </row>
    <row r="14" spans="1:16" ht="13.5">
      <c r="A14" s="2"/>
      <c r="B14" s="2"/>
      <c r="C14" s="2"/>
      <c r="D14" s="2"/>
      <c r="E14" s="2"/>
      <c r="F14" s="2"/>
      <c r="G14" s="2"/>
      <c r="H14" s="2"/>
      <c r="M14" s="2"/>
      <c r="N14" s="2"/>
      <c r="O14" s="2"/>
      <c r="P14" s="2"/>
    </row>
    <row r="15" spans="1:16" ht="13.5">
      <c r="A15" s="2"/>
      <c r="B15" s="2"/>
      <c r="C15" s="2"/>
      <c r="D15" s="2"/>
      <c r="E15" s="2"/>
      <c r="F15" s="2"/>
      <c r="G15" s="2"/>
      <c r="H15" s="2"/>
      <c r="M15" s="2"/>
      <c r="N15" s="2"/>
      <c r="O15" s="2"/>
      <c r="P15" s="2"/>
    </row>
    <row r="16" spans="1:16" ht="19.5">
      <c r="A16" s="3" t="s">
        <v>8</v>
      </c>
      <c r="B16" s="2"/>
      <c r="C16" s="38" t="s">
        <v>46</v>
      </c>
      <c r="D16" s="2"/>
      <c r="E16" s="2"/>
      <c r="F16" s="2"/>
      <c r="G16" s="2"/>
      <c r="H16" s="2"/>
      <c r="M16" s="2"/>
      <c r="N16" s="2"/>
      <c r="O16" s="2"/>
      <c r="P16" s="2"/>
    </row>
    <row r="17" spans="1:16" ht="13.5">
      <c r="A17" s="12"/>
      <c r="B17" s="12"/>
      <c r="C17" s="12"/>
      <c r="D17" s="12"/>
      <c r="E17" s="12"/>
      <c r="F17" s="18" t="s">
        <v>12</v>
      </c>
      <c r="G17" s="14"/>
      <c r="H17" s="14"/>
      <c r="M17" s="2"/>
      <c r="N17" s="2"/>
      <c r="O17" s="2"/>
      <c r="P17" s="2"/>
    </row>
    <row r="18" spans="1:16" ht="13.5">
      <c r="A18" s="13" t="s">
        <v>9</v>
      </c>
      <c r="B18" s="13" t="s">
        <v>10</v>
      </c>
      <c r="C18" s="13" t="s">
        <v>5</v>
      </c>
      <c r="D18" s="13" t="s">
        <v>11</v>
      </c>
      <c r="E18" s="16" t="s">
        <v>7</v>
      </c>
      <c r="F18" s="19" t="s">
        <v>13</v>
      </c>
      <c r="G18" s="17" t="s">
        <v>3</v>
      </c>
      <c r="H18" s="13" t="s">
        <v>4</v>
      </c>
      <c r="M18" s="2"/>
      <c r="N18" s="2"/>
      <c r="O18" s="2"/>
      <c r="P18" s="2"/>
    </row>
    <row r="19" spans="1:16" ht="13.5">
      <c r="A19" s="5">
        <v>1</v>
      </c>
      <c r="B19" s="6">
        <v>37257</v>
      </c>
      <c r="C19" s="7">
        <v>1000</v>
      </c>
      <c r="D19" s="29">
        <v>37332</v>
      </c>
      <c r="E19" s="8">
        <f aca="true" t="shared" si="0" ref="E19:E24">D19-B19</f>
        <v>75</v>
      </c>
      <c r="F19" s="30">
        <v>500</v>
      </c>
      <c r="G19" s="31">
        <v>0.03</v>
      </c>
      <c r="H19" s="7">
        <f aca="true" t="shared" si="1" ref="H19:H24">C19*G19*E19/360</f>
        <v>6.25</v>
      </c>
      <c r="M19" s="2"/>
      <c r="N19" s="2"/>
      <c r="O19" s="2"/>
      <c r="P19" s="2"/>
    </row>
    <row r="20" spans="1:16" ht="13.5">
      <c r="A20" s="5">
        <f>A19+1</f>
        <v>2</v>
      </c>
      <c r="B20" s="6">
        <f>D19+1</f>
        <v>37333</v>
      </c>
      <c r="C20" s="7">
        <f>C19+F19</f>
        <v>1500</v>
      </c>
      <c r="D20" s="29">
        <v>37390</v>
      </c>
      <c r="E20" s="8">
        <f t="shared" si="0"/>
        <v>57</v>
      </c>
      <c r="F20" s="33">
        <v>-900</v>
      </c>
      <c r="G20" s="31">
        <v>0.03</v>
      </c>
      <c r="H20" s="7">
        <f t="shared" si="1"/>
        <v>7.125</v>
      </c>
      <c r="M20" s="2"/>
      <c r="N20" s="2"/>
      <c r="O20" s="2"/>
      <c r="P20" s="2"/>
    </row>
    <row r="21" spans="1:16" ht="13.5">
      <c r="A21" s="5">
        <f>A20+1</f>
        <v>3</v>
      </c>
      <c r="B21" s="6">
        <f>D20+1</f>
        <v>37391</v>
      </c>
      <c r="C21" s="7">
        <f>C20+F20</f>
        <v>600</v>
      </c>
      <c r="D21" s="29">
        <v>37463</v>
      </c>
      <c r="E21" s="8">
        <f t="shared" si="0"/>
        <v>72</v>
      </c>
      <c r="F21" s="33">
        <v>-400</v>
      </c>
      <c r="G21" s="31">
        <v>0.03</v>
      </c>
      <c r="H21" s="7">
        <f t="shared" si="1"/>
        <v>3.6</v>
      </c>
      <c r="M21" s="2"/>
      <c r="N21" s="2"/>
      <c r="O21" s="2"/>
      <c r="P21" s="2"/>
    </row>
    <row r="22" spans="1:16" ht="13.5">
      <c r="A22" s="5">
        <f>A21+1</f>
        <v>4</v>
      </c>
      <c r="B22" s="6">
        <f>D21+1</f>
        <v>37464</v>
      </c>
      <c r="C22" s="7">
        <f>C21+F21</f>
        <v>200</v>
      </c>
      <c r="D22" s="29">
        <v>37539</v>
      </c>
      <c r="E22" s="8">
        <f t="shared" si="0"/>
        <v>75</v>
      </c>
      <c r="F22" s="33">
        <v>300</v>
      </c>
      <c r="G22" s="31">
        <v>0.03</v>
      </c>
      <c r="H22" s="7">
        <f t="shared" si="1"/>
        <v>1.25</v>
      </c>
      <c r="M22" s="2"/>
      <c r="N22" s="2"/>
      <c r="O22" s="2"/>
      <c r="P22" s="2"/>
    </row>
    <row r="23" spans="1:16" ht="13.5">
      <c r="A23" s="5">
        <f>A22+1</f>
        <v>5</v>
      </c>
      <c r="B23" s="6">
        <f>D22+1</f>
        <v>37540</v>
      </c>
      <c r="C23" s="7">
        <f>C22+F22</f>
        <v>500</v>
      </c>
      <c r="D23" s="29">
        <v>37595</v>
      </c>
      <c r="E23" s="8">
        <f t="shared" si="0"/>
        <v>55</v>
      </c>
      <c r="F23" s="33">
        <v>200</v>
      </c>
      <c r="G23" s="31">
        <v>0.03</v>
      </c>
      <c r="H23" s="7">
        <f t="shared" si="1"/>
        <v>2.2916666666666665</v>
      </c>
      <c r="M23" s="2"/>
      <c r="N23" s="2"/>
      <c r="O23" s="2"/>
      <c r="P23" s="2"/>
    </row>
    <row r="24" spans="1:16" ht="13.5">
      <c r="A24" s="5">
        <f>A23+1</f>
        <v>6</v>
      </c>
      <c r="B24" s="6">
        <f>D23+1</f>
        <v>37596</v>
      </c>
      <c r="C24" s="7">
        <f>C23+F23</f>
        <v>700</v>
      </c>
      <c r="D24" s="29">
        <v>37621</v>
      </c>
      <c r="E24" s="8">
        <f t="shared" si="0"/>
        <v>25</v>
      </c>
      <c r="F24" s="33"/>
      <c r="G24" s="31">
        <v>0.03</v>
      </c>
      <c r="H24" s="7">
        <f t="shared" si="1"/>
        <v>1.4583333333333333</v>
      </c>
      <c r="M24" s="2"/>
      <c r="N24" s="2"/>
      <c r="O24" s="2"/>
      <c r="P24" s="2"/>
    </row>
    <row r="25" spans="1:16" ht="13.5">
      <c r="A25" s="1"/>
      <c r="B25" s="1"/>
      <c r="C25" s="1"/>
      <c r="D25" s="1"/>
      <c r="E25" s="1"/>
      <c r="F25" s="1"/>
      <c r="G25" s="1"/>
      <c r="H25" s="1"/>
      <c r="M25" s="2"/>
      <c r="N25" s="2"/>
      <c r="O25" s="2"/>
      <c r="P25" s="2"/>
    </row>
    <row r="26" spans="1:16" ht="13.5">
      <c r="A26" s="1"/>
      <c r="B26" s="1"/>
      <c r="C26" s="1"/>
      <c r="D26" s="1"/>
      <c r="E26" s="1"/>
      <c r="F26" s="1"/>
      <c r="G26" s="11" t="s">
        <v>14</v>
      </c>
      <c r="H26" s="9">
        <f>SUM(H19:H25)</f>
        <v>21.975</v>
      </c>
      <c r="M26" s="2"/>
      <c r="N26" s="2"/>
      <c r="O26" s="2"/>
      <c r="P26" s="2"/>
    </row>
    <row r="27" spans="1:16" ht="13.5">
      <c r="A27" s="1"/>
      <c r="B27" s="1"/>
      <c r="C27" s="1"/>
      <c r="D27" s="1"/>
      <c r="E27" s="1"/>
      <c r="F27" s="1"/>
      <c r="G27" s="11" t="s">
        <v>15</v>
      </c>
      <c r="H27" s="9">
        <f>C24+H26</f>
        <v>721.975</v>
      </c>
      <c r="M27" s="2"/>
      <c r="N27" s="2"/>
      <c r="O27" s="2"/>
      <c r="P27" s="2"/>
    </row>
    <row r="28" spans="1:16" ht="13.5">
      <c r="A28" s="2"/>
      <c r="B28" s="2"/>
      <c r="C28" s="2"/>
      <c r="D28" s="2"/>
      <c r="E28" s="2"/>
      <c r="F28" s="2"/>
      <c r="G28" s="2"/>
      <c r="H28" s="2"/>
      <c r="M28" s="2"/>
      <c r="N28" s="2"/>
      <c r="O28" s="2"/>
      <c r="P28" s="2"/>
    </row>
    <row r="29" spans="1:16" ht="13.5">
      <c r="A29" s="2"/>
      <c r="B29" s="2"/>
      <c r="C29" s="2"/>
      <c r="D29" s="2"/>
      <c r="E29" s="2"/>
      <c r="F29" s="2"/>
      <c r="G29" s="2"/>
      <c r="H29" s="2"/>
      <c r="M29" s="2"/>
      <c r="N29" s="2"/>
      <c r="O29" s="2"/>
      <c r="P29" s="2"/>
    </row>
    <row r="30" spans="1:16" ht="19.5">
      <c r="A30" s="3" t="s">
        <v>18</v>
      </c>
      <c r="B30" s="2"/>
      <c r="C30" s="2"/>
      <c r="D30" s="2"/>
      <c r="E30" s="2"/>
      <c r="F30" s="2"/>
      <c r="G30" s="2"/>
      <c r="H30" s="2"/>
      <c r="M30" s="2"/>
      <c r="N30" s="2"/>
      <c r="O30" s="2"/>
      <c r="P30" s="2"/>
    </row>
    <row r="31" spans="1:16" ht="13.5">
      <c r="A31" s="2"/>
      <c r="B31" s="2"/>
      <c r="C31" s="2"/>
      <c r="D31" s="2"/>
      <c r="E31" s="2"/>
      <c r="F31" s="2"/>
      <c r="G31" s="2"/>
      <c r="H31" s="2"/>
      <c r="M31" s="2"/>
      <c r="N31" s="2"/>
      <c r="O31" s="2"/>
      <c r="P31" s="2"/>
    </row>
    <row r="32" spans="1:16" ht="13.5">
      <c r="A32" s="12"/>
      <c r="B32" s="12"/>
      <c r="C32" s="12"/>
      <c r="D32" s="12"/>
      <c r="E32" s="12"/>
      <c r="F32" s="18" t="s">
        <v>12</v>
      </c>
      <c r="G32" s="14"/>
      <c r="H32" s="18" t="s">
        <v>16</v>
      </c>
      <c r="I32" s="14"/>
      <c r="M32" s="2"/>
      <c r="N32" s="2"/>
      <c r="O32" s="2"/>
      <c r="P32" s="2"/>
    </row>
    <row r="33" spans="1:16" ht="13.5">
      <c r="A33" s="13" t="s">
        <v>9</v>
      </c>
      <c r="B33" s="13" t="s">
        <v>10</v>
      </c>
      <c r="C33" s="13" t="s">
        <v>5</v>
      </c>
      <c r="D33" s="13" t="s">
        <v>11</v>
      </c>
      <c r="E33" s="16" t="s">
        <v>7</v>
      </c>
      <c r="F33" s="19" t="s">
        <v>13</v>
      </c>
      <c r="G33" s="20" t="s">
        <v>3</v>
      </c>
      <c r="H33" s="19" t="s">
        <v>17</v>
      </c>
      <c r="I33" s="17" t="s">
        <v>4</v>
      </c>
      <c r="M33" s="2"/>
      <c r="N33" s="2"/>
      <c r="O33" s="2"/>
      <c r="P33" s="2"/>
    </row>
    <row r="34" spans="1:16" ht="13.5">
      <c r="A34" s="5">
        <v>1</v>
      </c>
      <c r="B34" s="6">
        <v>37257</v>
      </c>
      <c r="C34" s="7">
        <v>100</v>
      </c>
      <c r="D34" s="29">
        <v>37332</v>
      </c>
      <c r="E34" s="8">
        <f aca="true" t="shared" si="2" ref="E34:E39">D34-B34</f>
        <v>75</v>
      </c>
      <c r="F34" s="30">
        <v>500</v>
      </c>
      <c r="G34" s="31">
        <v>0.03</v>
      </c>
      <c r="H34" s="32">
        <v>0.08</v>
      </c>
      <c r="I34" s="7">
        <f aca="true" t="shared" si="3" ref="I34:I39">IF(C34&lt;0,C34*H34*E34/360,C34*G34*E34/360)</f>
        <v>0.625</v>
      </c>
      <c r="M34" s="2"/>
      <c r="N34" s="2"/>
      <c r="O34" s="2"/>
      <c r="P34" s="2"/>
    </row>
    <row r="35" spans="1:16" ht="13.5">
      <c r="A35" s="5">
        <f>A34+1</f>
        <v>2</v>
      </c>
      <c r="B35" s="6">
        <f>D34+1</f>
        <v>37333</v>
      </c>
      <c r="C35" s="7">
        <f>C34+F34</f>
        <v>600</v>
      </c>
      <c r="D35" s="29">
        <v>37390</v>
      </c>
      <c r="E35" s="8">
        <f t="shared" si="2"/>
        <v>57</v>
      </c>
      <c r="F35" s="33">
        <v>-900</v>
      </c>
      <c r="G35" s="31">
        <v>0.03</v>
      </c>
      <c r="H35" s="31">
        <v>0.08</v>
      </c>
      <c r="I35" s="7">
        <f t="shared" si="3"/>
        <v>2.85</v>
      </c>
      <c r="M35" s="2"/>
      <c r="N35" s="2"/>
      <c r="O35" s="2"/>
      <c r="P35" s="2"/>
    </row>
    <row r="36" spans="1:16" ht="13.5">
      <c r="A36" s="5">
        <f>A35+1</f>
        <v>3</v>
      </c>
      <c r="B36" s="6">
        <f>D35+1</f>
        <v>37391</v>
      </c>
      <c r="C36" s="7">
        <f>C35+F35</f>
        <v>-300</v>
      </c>
      <c r="D36" s="29">
        <v>37463</v>
      </c>
      <c r="E36" s="8">
        <f t="shared" si="2"/>
        <v>72</v>
      </c>
      <c r="F36" s="33">
        <v>-400</v>
      </c>
      <c r="G36" s="31">
        <v>0.03</v>
      </c>
      <c r="H36" s="31">
        <v>0.08</v>
      </c>
      <c r="I36" s="7">
        <f t="shared" si="3"/>
        <v>-4.8</v>
      </c>
      <c r="M36" s="2"/>
      <c r="N36" s="2"/>
      <c r="O36" s="2"/>
      <c r="P36" s="2"/>
    </row>
    <row r="37" spans="1:16" ht="13.5">
      <c r="A37" s="5">
        <f>A36+1</f>
        <v>4</v>
      </c>
      <c r="B37" s="6">
        <f>D36+1</f>
        <v>37464</v>
      </c>
      <c r="C37" s="7">
        <f>C36+F36</f>
        <v>-700</v>
      </c>
      <c r="D37" s="29">
        <v>37539</v>
      </c>
      <c r="E37" s="8">
        <f t="shared" si="2"/>
        <v>75</v>
      </c>
      <c r="F37" s="33">
        <v>1000</v>
      </c>
      <c r="G37" s="31">
        <v>0.03</v>
      </c>
      <c r="H37" s="31">
        <v>0.08</v>
      </c>
      <c r="I37" s="7">
        <f t="shared" si="3"/>
        <v>-11.666666666666666</v>
      </c>
      <c r="M37" s="2"/>
      <c r="N37" s="2"/>
      <c r="O37" s="2"/>
      <c r="P37" s="2"/>
    </row>
    <row r="38" spans="1:16" ht="13.5">
      <c r="A38" s="5">
        <f>A37+1</f>
        <v>5</v>
      </c>
      <c r="B38" s="6">
        <f>D37+1</f>
        <v>37540</v>
      </c>
      <c r="C38" s="7">
        <f>C37+F37</f>
        <v>300</v>
      </c>
      <c r="D38" s="29">
        <v>37595</v>
      </c>
      <c r="E38" s="8">
        <f t="shared" si="2"/>
        <v>55</v>
      </c>
      <c r="F38" s="33">
        <v>500</v>
      </c>
      <c r="G38" s="31">
        <v>0.03</v>
      </c>
      <c r="H38" s="31">
        <v>0.08</v>
      </c>
      <c r="I38" s="7">
        <f t="shared" si="3"/>
        <v>1.375</v>
      </c>
      <c r="M38" s="2"/>
      <c r="N38" s="2"/>
      <c r="O38" s="2"/>
      <c r="P38" s="2"/>
    </row>
    <row r="39" spans="1:16" ht="13.5">
      <c r="A39" s="5">
        <f>A38+1</f>
        <v>6</v>
      </c>
      <c r="B39" s="6">
        <f>D38+1</f>
        <v>37596</v>
      </c>
      <c r="C39" s="7">
        <f>C38+F38</f>
        <v>800</v>
      </c>
      <c r="D39" s="29">
        <v>37621</v>
      </c>
      <c r="E39" s="8">
        <f t="shared" si="2"/>
        <v>25</v>
      </c>
      <c r="F39" s="33"/>
      <c r="G39" s="31">
        <v>0.03</v>
      </c>
      <c r="H39" s="31">
        <v>0.08</v>
      </c>
      <c r="I39" s="7">
        <f t="shared" si="3"/>
        <v>1.6666666666666667</v>
      </c>
      <c r="M39" s="2"/>
      <c r="N39" s="2"/>
      <c r="O39" s="2"/>
      <c r="P39" s="2"/>
    </row>
    <row r="40" spans="1:16" ht="13.5">
      <c r="A40" s="2"/>
      <c r="B40" s="2"/>
      <c r="C40" s="2"/>
      <c r="D40" s="2"/>
      <c r="E40" s="2"/>
      <c r="F40" s="2"/>
      <c r="G40" s="2"/>
      <c r="H40" s="2"/>
      <c r="M40" s="2"/>
      <c r="N40" s="2"/>
      <c r="O40" s="2"/>
      <c r="P40" s="2"/>
    </row>
    <row r="41" spans="1:16" ht="13.5">
      <c r="A41" s="2"/>
      <c r="B41" s="2"/>
      <c r="C41" s="2"/>
      <c r="D41" s="2"/>
      <c r="E41" s="2"/>
      <c r="F41" s="2"/>
      <c r="G41" s="2"/>
      <c r="H41" s="15" t="s">
        <v>14</v>
      </c>
      <c r="I41" s="9">
        <f>SUM(I34:I40)</f>
        <v>-9.95</v>
      </c>
      <c r="M41" s="2"/>
      <c r="N41" s="2"/>
      <c r="O41" s="2"/>
      <c r="P41" s="2"/>
    </row>
    <row r="42" spans="1:16" ht="13.5">
      <c r="A42" s="2"/>
      <c r="B42" s="2"/>
      <c r="C42" s="2"/>
      <c r="D42" s="2"/>
      <c r="E42" s="2"/>
      <c r="F42" s="2"/>
      <c r="G42" s="2"/>
      <c r="H42" s="15" t="s">
        <v>15</v>
      </c>
      <c r="I42" s="9">
        <f>C39+I41</f>
        <v>790.05</v>
      </c>
      <c r="M42" s="2"/>
      <c r="N42" s="2"/>
      <c r="O42" s="2"/>
      <c r="P42" s="2"/>
    </row>
    <row r="43" spans="1:16" ht="13.5">
      <c r="A43" s="2"/>
      <c r="B43" s="2"/>
      <c r="C43" s="2"/>
      <c r="D43" s="2"/>
      <c r="E43" s="2"/>
      <c r="F43" s="2"/>
      <c r="G43" s="2"/>
      <c r="H43" s="2"/>
      <c r="M43" s="2"/>
      <c r="N43" s="2"/>
      <c r="O43" s="2"/>
      <c r="P43" s="2"/>
    </row>
    <row r="44" spans="1:16" ht="19.5">
      <c r="A44" s="3" t="s">
        <v>19</v>
      </c>
      <c r="B44" s="2"/>
      <c r="C44" s="2"/>
      <c r="D44" s="38" t="s">
        <v>47</v>
      </c>
      <c r="E44" s="2"/>
      <c r="F44" s="2"/>
      <c r="G44" s="2"/>
      <c r="H44" s="2"/>
      <c r="M44" s="2"/>
      <c r="N44" s="2"/>
      <c r="O44" s="2"/>
      <c r="P44" s="2"/>
    </row>
    <row r="45" spans="1:16" ht="13.5">
      <c r="A45" s="2"/>
      <c r="B45" s="2"/>
      <c r="C45" s="2"/>
      <c r="D45" s="2"/>
      <c r="E45" s="2"/>
      <c r="F45" s="2"/>
      <c r="G45" s="2"/>
      <c r="H45" s="47"/>
      <c r="I45" s="43" t="s">
        <v>49</v>
      </c>
      <c r="J45" s="45" t="s">
        <v>52</v>
      </c>
      <c r="K45" s="45" t="s">
        <v>50</v>
      </c>
      <c r="M45" s="2"/>
      <c r="N45" s="2"/>
      <c r="O45" s="2"/>
      <c r="P45" s="2"/>
    </row>
    <row r="46" spans="1:16" ht="13.5">
      <c r="A46" s="11" t="s">
        <v>21</v>
      </c>
      <c r="B46" s="28">
        <v>6</v>
      </c>
      <c r="C46" s="2"/>
      <c r="D46" s="11" t="s">
        <v>20</v>
      </c>
      <c r="E46" s="11" t="s">
        <v>4</v>
      </c>
      <c r="F46" s="11" t="s">
        <v>5</v>
      </c>
      <c r="G46" s="2"/>
      <c r="H46" s="41" t="s">
        <v>53</v>
      </c>
      <c r="I46" s="44" t="s">
        <v>48</v>
      </c>
      <c r="J46" s="46" t="s">
        <v>51</v>
      </c>
      <c r="K46" s="46" t="s">
        <v>51</v>
      </c>
      <c r="M46" s="2"/>
      <c r="N46" s="2"/>
      <c r="O46" s="2"/>
      <c r="P46" s="2"/>
    </row>
    <row r="47" spans="1:16" ht="13.5">
      <c r="A47" s="11" t="s">
        <v>2</v>
      </c>
      <c r="B47" s="26">
        <v>1000</v>
      </c>
      <c r="C47" s="2"/>
      <c r="D47" s="5">
        <v>1</v>
      </c>
      <c r="E47" s="9">
        <f>B47*B48</f>
        <v>45</v>
      </c>
      <c r="F47" s="9">
        <f>B47+E47</f>
        <v>1045</v>
      </c>
      <c r="G47" s="2"/>
      <c r="H47" s="40">
        <v>1</v>
      </c>
      <c r="I47" s="42">
        <v>1</v>
      </c>
      <c r="J47" s="42">
        <f>I47*$B$48</f>
        <v>0.045</v>
      </c>
      <c r="K47" s="42">
        <f>I47+J47</f>
        <v>1.045</v>
      </c>
      <c r="M47" s="2"/>
      <c r="N47" s="2"/>
      <c r="O47" s="2"/>
      <c r="P47" s="2"/>
    </row>
    <row r="48" spans="1:16" ht="13.5">
      <c r="A48" s="11" t="s">
        <v>22</v>
      </c>
      <c r="B48" s="27">
        <v>0.045</v>
      </c>
      <c r="C48" s="2"/>
      <c r="D48" s="5">
        <f>IF($B$46=D47,"Berechnung beendet!",D47+1)</f>
        <v>2</v>
      </c>
      <c r="E48" s="9">
        <f>IF($B$46&lt;D48,,F47*$B$48)</f>
        <v>47.025</v>
      </c>
      <c r="F48" s="9">
        <f>F47+E48</f>
        <v>1092.025</v>
      </c>
      <c r="G48" s="2"/>
      <c r="H48" s="40">
        <f>H47+1</f>
        <v>2</v>
      </c>
      <c r="I48" s="39">
        <f>K47</f>
        <v>1.045</v>
      </c>
      <c r="J48" s="39">
        <f>I48*$B$48</f>
        <v>0.047025</v>
      </c>
      <c r="K48" s="39">
        <f>I48+J48</f>
        <v>1.092025</v>
      </c>
      <c r="M48" s="2"/>
      <c r="N48" s="2"/>
      <c r="O48" s="2"/>
      <c r="P48" s="2"/>
    </row>
    <row r="49" spans="1:16" ht="13.5">
      <c r="A49" s="2"/>
      <c r="B49" s="2"/>
      <c r="C49" s="2"/>
      <c r="D49" s="5">
        <f>IF($B$46=D48,"Berechnung beendet!",D48+1)</f>
        <v>3</v>
      </c>
      <c r="E49" s="9">
        <f>IF($B$46&lt;D49,,F48*$B$48)</f>
        <v>49.141125</v>
      </c>
      <c r="F49" s="9">
        <f>F48+E49</f>
        <v>1141.1661250000002</v>
      </c>
      <c r="G49" s="2"/>
      <c r="H49" s="40">
        <f>H48+1</f>
        <v>3</v>
      </c>
      <c r="I49" s="39">
        <f>K48</f>
        <v>1.092025</v>
      </c>
      <c r="J49" s="39">
        <f>I49*$B$48</f>
        <v>0.049141125</v>
      </c>
      <c r="K49" s="39">
        <f>I49+J49</f>
        <v>1.141166125</v>
      </c>
      <c r="M49" s="2"/>
      <c r="N49" s="2"/>
      <c r="O49" s="2"/>
      <c r="P49" s="2"/>
    </row>
    <row r="50" spans="1:16" ht="13.5">
      <c r="A50" s="15" t="s">
        <v>23</v>
      </c>
      <c r="B50" s="9">
        <f>B47*POWER(B48+1,B46)</f>
        <v>1302.2601248475148</v>
      </c>
      <c r="C50" s="2"/>
      <c r="D50" s="5">
        <f>IF($B$46=D49,"Berechnung beendet!",D49+1)</f>
        <v>4</v>
      </c>
      <c r="E50" s="9">
        <f>IF($B$46&lt;D50,,F49*$B$48)</f>
        <v>51.352475625000004</v>
      </c>
      <c r="F50" s="9">
        <f>F49+E50</f>
        <v>1192.518600625</v>
      </c>
      <c r="G50" s="2"/>
      <c r="H50" s="40">
        <f>H49+1</f>
        <v>4</v>
      </c>
      <c r="I50" s="39">
        <f>K49</f>
        <v>1.141166125</v>
      </c>
      <c r="J50" s="39">
        <f>I50*$B$48</f>
        <v>0.051352475625</v>
      </c>
      <c r="K50" s="39">
        <f>I50+J50</f>
        <v>1.192518600625</v>
      </c>
      <c r="M50" s="2"/>
      <c r="N50" s="2"/>
      <c r="O50" s="2"/>
      <c r="P50" s="2"/>
    </row>
    <row r="51" spans="1:16" ht="13.5">
      <c r="A51" s="15" t="s">
        <v>24</v>
      </c>
      <c r="B51" s="9">
        <f>B50-B47</f>
        <v>302.2601248475148</v>
      </c>
      <c r="C51" s="2"/>
      <c r="D51" s="5">
        <f>IF($B$46=D50,"Berechnung beendet!",D50+1)</f>
        <v>5</v>
      </c>
      <c r="E51" s="9">
        <f>IF($B$46&lt;D51,,F50*$B$48)</f>
        <v>53.663337028125</v>
      </c>
      <c r="F51" s="9">
        <f>F50+E51</f>
        <v>1246.181937653125</v>
      </c>
      <c r="G51" s="2"/>
      <c r="H51" s="40">
        <f>H50+1</f>
        <v>5</v>
      </c>
      <c r="I51" s="39">
        <f>K50</f>
        <v>1.192518600625</v>
      </c>
      <c r="J51" s="39">
        <f>I51*$B$48</f>
        <v>0.053663337028124994</v>
      </c>
      <c r="K51" s="39">
        <f>I51+J51</f>
        <v>1.246181937653125</v>
      </c>
      <c r="M51" s="2"/>
      <c r="N51" s="2"/>
      <c r="O51" s="2"/>
      <c r="P51" s="2"/>
    </row>
    <row r="52" spans="1:16" ht="13.5">
      <c r="A52" s="2"/>
      <c r="B52" s="2"/>
      <c r="C52" s="2"/>
      <c r="D52" s="5">
        <f>IF($B$46=D51,"Berechnung beendet!",D51+1)</f>
        <v>6</v>
      </c>
      <c r="E52" s="9">
        <f>IF($B$46&lt;D52,,F51*$B$48)</f>
        <v>56.07818719439062</v>
      </c>
      <c r="F52" s="9">
        <f>F51+E52</f>
        <v>1302.2601248475157</v>
      </c>
      <c r="G52" s="2"/>
      <c r="H52" s="40">
        <f>H51+1</f>
        <v>6</v>
      </c>
      <c r="I52" s="39">
        <f>K51</f>
        <v>1.246181937653125</v>
      </c>
      <c r="J52" s="39">
        <f>I52*$B$48</f>
        <v>0.056078187194390616</v>
      </c>
      <c r="K52" s="39">
        <f>I52+J52</f>
        <v>1.3022601248475154</v>
      </c>
      <c r="M52" s="2"/>
      <c r="N52" s="2"/>
      <c r="O52" s="2"/>
      <c r="P52" s="2"/>
    </row>
    <row r="53" spans="1:16" ht="13.5">
      <c r="A53" s="2"/>
      <c r="B53" s="2"/>
      <c r="C53" s="2"/>
      <c r="D53" s="2"/>
      <c r="E53" s="2"/>
      <c r="F53" s="2"/>
      <c r="G53" s="2"/>
      <c r="H53" s="2"/>
      <c r="M53" s="2"/>
      <c r="N53" s="2"/>
      <c r="O53" s="2"/>
      <c r="P53" s="2"/>
    </row>
    <row r="54" spans="1:16" ht="13.5">
      <c r="A54" s="2"/>
      <c r="B54" s="2"/>
      <c r="C54" s="2"/>
      <c r="D54" s="2"/>
      <c r="E54" s="2"/>
      <c r="F54" s="2"/>
      <c r="G54" s="2"/>
      <c r="H54" s="36" t="s">
        <v>54</v>
      </c>
      <c r="I54" s="36"/>
      <c r="J54" s="36"/>
      <c r="K54" s="10">
        <f>B47*K52</f>
        <v>1302.2601248475155</v>
      </c>
      <c r="M54" s="2"/>
      <c r="N54" s="2"/>
      <c r="O54" s="2"/>
      <c r="P54" s="2"/>
    </row>
    <row r="55" spans="1:16" ht="13.5">
      <c r="A55" s="2"/>
      <c r="B55" s="2"/>
      <c r="C55" s="2"/>
      <c r="E55" s="2"/>
      <c r="F55" s="2"/>
      <c r="G55" s="2"/>
      <c r="H55" s="2"/>
      <c r="M55" s="2"/>
      <c r="N55" s="2"/>
      <c r="O55" s="2"/>
      <c r="P55" s="2"/>
    </row>
    <row r="56" spans="1:16" ht="13.5">
      <c r="A56" s="2"/>
      <c r="B56" s="2"/>
      <c r="C56" s="2"/>
      <c r="D56" s="2"/>
      <c r="E56" s="2"/>
      <c r="F56" s="2"/>
      <c r="G56" s="2"/>
      <c r="H56" s="2"/>
      <c r="M56" s="2"/>
      <c r="N56" s="2"/>
      <c r="O56" s="2"/>
      <c r="P56" s="2"/>
    </row>
    <row r="57" spans="1:16" ht="13.5">
      <c r="A57" s="2"/>
      <c r="B57" s="2"/>
      <c r="C57" s="2"/>
      <c r="D57" s="2"/>
      <c r="E57" s="2"/>
      <c r="F57" s="2"/>
      <c r="G57" s="2"/>
      <c r="H57" s="2"/>
      <c r="M57" s="2"/>
      <c r="N57" s="2"/>
      <c r="O57" s="2"/>
      <c r="P57" s="2"/>
    </row>
    <row r="58" spans="1:16" ht="13.5">
      <c r="A58" s="2"/>
      <c r="B58" s="2"/>
      <c r="C58" s="2"/>
      <c r="D58" s="2"/>
      <c r="E58" s="2"/>
      <c r="F58" s="2"/>
      <c r="G58" s="2"/>
      <c r="H58" s="2"/>
      <c r="M58" s="2"/>
      <c r="N58" s="2"/>
      <c r="O58" s="2"/>
      <c r="P58" s="2"/>
    </row>
    <row r="59" spans="1:16" ht="13.5">
      <c r="A59" s="2"/>
      <c r="B59" s="2"/>
      <c r="C59" s="2"/>
      <c r="D59" s="2"/>
      <c r="E59" s="2"/>
      <c r="F59" s="2"/>
      <c r="G59" s="2"/>
      <c r="H59" s="2"/>
      <c r="M59" s="2"/>
      <c r="N59" s="2"/>
      <c r="O59" s="2"/>
      <c r="P59" s="2"/>
    </row>
    <row r="60" spans="1:16" ht="13.5">
      <c r="A60" s="2"/>
      <c r="B60" s="2"/>
      <c r="C60" s="2"/>
      <c r="D60" s="2"/>
      <c r="E60" s="2"/>
      <c r="F60" s="2"/>
      <c r="G60" s="2"/>
      <c r="H60" s="2"/>
      <c r="M60" s="2"/>
      <c r="N60" s="2"/>
      <c r="O60" s="2"/>
      <c r="P60" s="2"/>
    </row>
    <row r="61" spans="1:16" ht="13.5">
      <c r="A61" s="2"/>
      <c r="B61" s="2"/>
      <c r="C61" s="2"/>
      <c r="D61" s="2"/>
      <c r="E61" s="2"/>
      <c r="F61" s="2"/>
      <c r="G61" s="2"/>
      <c r="H61" s="2"/>
      <c r="M61" s="2"/>
      <c r="N61" s="2"/>
      <c r="O61" s="2"/>
      <c r="P61" s="2"/>
    </row>
    <row r="62" spans="1:16" ht="13.5">
      <c r="A62" s="2"/>
      <c r="B62" s="2"/>
      <c r="C62" s="2"/>
      <c r="D62" s="2"/>
      <c r="E62" s="2"/>
      <c r="F62" s="2"/>
      <c r="G62" s="2"/>
      <c r="H62" s="2"/>
      <c r="M62" s="2"/>
      <c r="N62" s="2"/>
      <c r="O62" s="2"/>
      <c r="P62" s="2"/>
    </row>
    <row r="63" spans="1:16" ht="13.5">
      <c r="A63" s="2"/>
      <c r="B63" s="2"/>
      <c r="C63" s="2"/>
      <c r="D63" s="2"/>
      <c r="E63" s="2"/>
      <c r="F63" s="2"/>
      <c r="G63" s="2"/>
      <c r="H63" s="2"/>
      <c r="M63" s="2"/>
      <c r="N63" s="2"/>
      <c r="O63" s="2"/>
      <c r="P63" s="2"/>
    </row>
    <row r="64" spans="1:16" ht="13.5">
      <c r="A64" s="2"/>
      <c r="B64" s="2"/>
      <c r="C64" s="2"/>
      <c r="D64" s="2"/>
      <c r="E64" s="2"/>
      <c r="F64" s="2"/>
      <c r="G64" s="2"/>
      <c r="H64" s="2"/>
      <c r="M64" s="2"/>
      <c r="N64" s="2"/>
      <c r="O64" s="2"/>
      <c r="P64" s="2"/>
    </row>
    <row r="65" spans="1:16" ht="13.5">
      <c r="A65" s="2"/>
      <c r="B65" s="2"/>
      <c r="C65" s="2"/>
      <c r="D65" s="2"/>
      <c r="E65" s="2"/>
      <c r="F65" s="2"/>
      <c r="G65" s="2"/>
      <c r="H65" s="2"/>
      <c r="M65" s="2"/>
      <c r="N65" s="2"/>
      <c r="O65" s="2"/>
      <c r="P65" s="2"/>
    </row>
    <row r="66" spans="1:16" ht="13.5">
      <c r="A66" s="2"/>
      <c r="B66" s="2"/>
      <c r="C66" s="2"/>
      <c r="D66" s="2"/>
      <c r="E66" s="2"/>
      <c r="F66" s="2"/>
      <c r="G66" s="2"/>
      <c r="H66" s="2"/>
      <c r="M66" s="2"/>
      <c r="N66" s="2"/>
      <c r="O66" s="2"/>
      <c r="P66" s="2"/>
    </row>
    <row r="67" spans="1:16" ht="13.5">
      <c r="A67" s="2"/>
      <c r="B67" s="2"/>
      <c r="C67" s="2"/>
      <c r="D67" s="2"/>
      <c r="E67" s="2"/>
      <c r="F67" s="2"/>
      <c r="G67" s="2"/>
      <c r="H67" s="2"/>
      <c r="M67" s="2"/>
      <c r="N67" s="2"/>
      <c r="O67" s="2"/>
      <c r="P67" s="2"/>
    </row>
    <row r="68" spans="1:16" ht="13.5">
      <c r="A68" s="2"/>
      <c r="B68" s="2"/>
      <c r="C68" s="2"/>
      <c r="D68" s="2"/>
      <c r="E68" s="2"/>
      <c r="F68" s="2"/>
      <c r="G68" s="2"/>
      <c r="H68" s="2"/>
      <c r="M68" s="2"/>
      <c r="N68" s="2"/>
      <c r="O68" s="2"/>
      <c r="P68" s="2"/>
    </row>
    <row r="69" spans="1:16" ht="13.5">
      <c r="A69" s="2"/>
      <c r="B69" s="2"/>
      <c r="C69" s="2"/>
      <c r="D69" s="2"/>
      <c r="E69" s="2"/>
      <c r="F69" s="2"/>
      <c r="G69" s="2"/>
      <c r="H69" s="2"/>
      <c r="M69" s="2"/>
      <c r="N69" s="2"/>
      <c r="O69" s="2"/>
      <c r="P69" s="2"/>
    </row>
    <row r="70" spans="1:16" ht="13.5">
      <c r="A70" s="2"/>
      <c r="B70" s="2"/>
      <c r="C70" s="2"/>
      <c r="D70" s="2"/>
      <c r="E70" s="2"/>
      <c r="F70" s="2"/>
      <c r="G70" s="2"/>
      <c r="H70" s="2"/>
      <c r="M70" s="2"/>
      <c r="N70" s="2"/>
      <c r="O70" s="2"/>
      <c r="P70" s="2"/>
    </row>
    <row r="71" spans="1:16" ht="13.5">
      <c r="A71" s="2"/>
      <c r="B71" s="2"/>
      <c r="C71" s="2"/>
      <c r="D71" s="2"/>
      <c r="E71" s="2"/>
      <c r="F71" s="2"/>
      <c r="G71" s="2"/>
      <c r="H71" s="2"/>
      <c r="M71" s="2"/>
      <c r="N71" s="2"/>
      <c r="O71" s="2"/>
      <c r="P71" s="2"/>
    </row>
    <row r="72" spans="1:16" ht="13.5">
      <c r="A72" s="2"/>
      <c r="B72" s="2"/>
      <c r="C72" s="2"/>
      <c r="D72" s="2"/>
      <c r="E72" s="2"/>
      <c r="F72" s="2"/>
      <c r="G72" s="2"/>
      <c r="H72" s="2"/>
      <c r="M72" s="2"/>
      <c r="N72" s="2"/>
      <c r="O72" s="2"/>
      <c r="P72" s="2"/>
    </row>
    <row r="73" spans="1:16" ht="13.5">
      <c r="A73" s="2"/>
      <c r="B73" s="2"/>
      <c r="C73" s="2"/>
      <c r="D73" s="2"/>
      <c r="E73" s="2"/>
      <c r="F73" s="2"/>
      <c r="G73" s="2"/>
      <c r="H73" s="2"/>
      <c r="M73" s="2"/>
      <c r="N73" s="2"/>
      <c r="O73" s="2"/>
      <c r="P73" s="2"/>
    </row>
    <row r="74" spans="1:16" ht="13.5">
      <c r="A74" s="2"/>
      <c r="B74" s="2"/>
      <c r="C74" s="2"/>
      <c r="D74" s="2"/>
      <c r="E74" s="2"/>
      <c r="F74" s="2"/>
      <c r="G74" s="2"/>
      <c r="H74" s="2"/>
      <c r="M74" s="2"/>
      <c r="N74" s="2"/>
      <c r="O74" s="2"/>
      <c r="P74" s="2"/>
    </row>
    <row r="75" spans="1:16" ht="13.5">
      <c r="A75" s="2"/>
      <c r="B75" s="2"/>
      <c r="C75" s="2"/>
      <c r="D75" s="2"/>
      <c r="E75" s="2"/>
      <c r="F75" s="2"/>
      <c r="G75" s="2"/>
      <c r="H75" s="2"/>
      <c r="M75" s="2"/>
      <c r="N75" s="2"/>
      <c r="O75" s="2"/>
      <c r="P75" s="2"/>
    </row>
    <row r="76" spans="1:16" ht="13.5">
      <c r="A76" s="2"/>
      <c r="B76" s="2"/>
      <c r="C76" s="2"/>
      <c r="D76" s="2"/>
      <c r="E76" s="2"/>
      <c r="F76" s="2"/>
      <c r="G76" s="2"/>
      <c r="H76" s="2"/>
      <c r="M76" s="2"/>
      <c r="N76" s="2"/>
      <c r="O76" s="2"/>
      <c r="P76" s="2"/>
    </row>
    <row r="77" spans="1:16" ht="13.5">
      <c r="A77" s="2"/>
      <c r="B77" s="2"/>
      <c r="C77" s="2"/>
      <c r="D77" s="2"/>
      <c r="E77" s="2"/>
      <c r="F77" s="2"/>
      <c r="G77" s="2"/>
      <c r="H77" s="2"/>
      <c r="M77" s="2"/>
      <c r="N77" s="2"/>
      <c r="O77" s="2"/>
      <c r="P77" s="2"/>
    </row>
    <row r="78" spans="2:16" ht="13.5">
      <c r="B78" s="2"/>
      <c r="C78" s="2"/>
      <c r="D78" s="2"/>
      <c r="E78" s="2"/>
      <c r="F78" s="2"/>
      <c r="G78" s="2"/>
      <c r="M78" s="2"/>
      <c r="N78" s="2"/>
      <c r="O78" s="2"/>
      <c r="P78" s="2"/>
    </row>
    <row r="79" spans="13:16" ht="13.5">
      <c r="M79" s="2"/>
      <c r="N79" s="2"/>
      <c r="O79" s="2"/>
      <c r="P79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2">
      <selection activeCell="E4" sqref="E4"/>
    </sheetView>
  </sheetViews>
  <sheetFormatPr defaultColWidth="11.00390625" defaultRowHeight="13.5"/>
  <cols>
    <col min="1" max="1" width="15.75390625" style="0" customWidth="1"/>
    <col min="2" max="2" width="14.75390625" style="0" customWidth="1"/>
    <col min="4" max="4" width="12.625" style="0" customWidth="1"/>
    <col min="5" max="5" width="16.375" style="0" customWidth="1"/>
    <col min="6" max="6" width="16.75390625" style="0" customWidth="1"/>
    <col min="7" max="7" width="13.625" style="0" customWidth="1"/>
    <col min="8" max="8" width="13.875" style="0" bestFit="1" customWidth="1"/>
  </cols>
  <sheetData>
    <row r="2" spans="1:9" ht="19.5">
      <c r="A2" s="3" t="s">
        <v>56</v>
      </c>
      <c r="B2" s="2"/>
      <c r="C2" s="2"/>
      <c r="D2" s="2"/>
      <c r="E2" s="2"/>
      <c r="F2" s="2"/>
      <c r="G2" s="2"/>
      <c r="H2" s="2"/>
      <c r="I2" s="2"/>
    </row>
    <row r="3" spans="2:9" ht="13.5">
      <c r="B3" s="2"/>
      <c r="C3" s="2"/>
      <c r="D3" s="2"/>
      <c r="E3" s="2"/>
      <c r="F3" s="2"/>
      <c r="G3" s="2"/>
      <c r="H3" s="2"/>
      <c r="I3" s="2"/>
    </row>
    <row r="4" spans="1:9" ht="13.5">
      <c r="A4" s="21" t="s">
        <v>25</v>
      </c>
      <c r="B4" s="26">
        <v>100000</v>
      </c>
      <c r="C4" s="2"/>
      <c r="D4" s="21" t="s">
        <v>40</v>
      </c>
      <c r="E4" s="22">
        <f>PMT(B5/12,B6,B4,0,0)</f>
        <v>-8560.748178846676</v>
      </c>
      <c r="G4" s="21" t="s">
        <v>40</v>
      </c>
      <c r="H4" s="22">
        <f>-E4*B6</f>
        <v>102728.97814616011</v>
      </c>
      <c r="I4" s="2"/>
    </row>
    <row r="5" spans="1:9" ht="13.5">
      <c r="A5" s="21" t="s">
        <v>26</v>
      </c>
      <c r="B5" s="27">
        <v>0.05</v>
      </c>
      <c r="C5" s="2"/>
      <c r="D5" s="21" t="s">
        <v>4</v>
      </c>
      <c r="E5" s="10">
        <f>SUM(E10:E22)</f>
        <v>2728.9781461605467</v>
      </c>
      <c r="F5" s="23"/>
      <c r="G5" s="21" t="s">
        <v>4</v>
      </c>
      <c r="H5" s="22">
        <f>H4-B4</f>
        <v>2728.9781461601087</v>
      </c>
      <c r="I5" s="2"/>
    </row>
    <row r="6" spans="1:9" ht="13.5">
      <c r="A6" s="21" t="s">
        <v>42</v>
      </c>
      <c r="B6" s="28">
        <v>12</v>
      </c>
      <c r="C6" s="2"/>
      <c r="D6" s="21" t="s">
        <v>5</v>
      </c>
      <c r="E6" s="9">
        <f>B4+E5</f>
        <v>102728.97814616055</v>
      </c>
      <c r="G6" s="21" t="s">
        <v>26</v>
      </c>
      <c r="H6" s="24">
        <f>H5/H4</f>
        <v>0.026564832975145433</v>
      </c>
      <c r="I6" s="2"/>
    </row>
    <row r="7" spans="1:9" ht="13.5">
      <c r="A7" s="2"/>
      <c r="B7" s="2"/>
      <c r="C7" s="2"/>
      <c r="D7" s="2"/>
      <c r="E7" s="2"/>
      <c r="F7" s="2"/>
      <c r="G7" s="2"/>
      <c r="H7" s="2"/>
      <c r="I7" s="2"/>
    </row>
    <row r="8" spans="1:9" ht="13.5">
      <c r="A8" s="2"/>
      <c r="B8" s="2" t="s">
        <v>55</v>
      </c>
      <c r="C8" s="2"/>
      <c r="D8" s="2"/>
      <c r="E8" s="2"/>
      <c r="F8" s="2"/>
      <c r="G8" s="2"/>
      <c r="H8" s="2"/>
      <c r="I8" s="2"/>
    </row>
    <row r="9" spans="1:9" ht="13.5">
      <c r="A9" s="2"/>
      <c r="B9" s="21"/>
      <c r="C9" s="21"/>
      <c r="D9" s="21" t="s">
        <v>2</v>
      </c>
      <c r="E9" s="21" t="s">
        <v>39</v>
      </c>
      <c r="F9" s="21" t="s">
        <v>40</v>
      </c>
      <c r="G9" s="21" t="s">
        <v>41</v>
      </c>
      <c r="H9" s="2"/>
      <c r="I9" s="2"/>
    </row>
    <row r="10" spans="1:9" ht="13.5">
      <c r="A10" s="2"/>
      <c r="B10" s="21">
        <v>1</v>
      </c>
      <c r="C10" s="21" t="s">
        <v>27</v>
      </c>
      <c r="D10" s="9">
        <f>B4</f>
        <v>100000</v>
      </c>
      <c r="E10" s="9">
        <f>B4*$B$5/12</f>
        <v>416.6666666666667</v>
      </c>
      <c r="F10" s="9">
        <f aca="true" t="shared" si="0" ref="F10:F21">$E$4</f>
        <v>-8560.748178846676</v>
      </c>
      <c r="G10" s="9">
        <f>D10+E10+F10</f>
        <v>91855.91848781999</v>
      </c>
      <c r="H10" s="2"/>
      <c r="I10" s="2"/>
    </row>
    <row r="11" spans="1:9" ht="13.5">
      <c r="A11" s="2"/>
      <c r="B11" s="21">
        <f>B10+1</f>
        <v>2</v>
      </c>
      <c r="C11" s="48" t="s">
        <v>28</v>
      </c>
      <c r="D11" s="9">
        <f>G10</f>
        <v>91855.91848781999</v>
      </c>
      <c r="E11" s="9">
        <f>G10*$B$5/12</f>
        <v>382.73299369925</v>
      </c>
      <c r="F11" s="9">
        <f t="shared" si="0"/>
        <v>-8560.748178846676</v>
      </c>
      <c r="G11" s="9">
        <f>D11+E11+F11</f>
        <v>83677.90330267255</v>
      </c>
      <c r="H11" s="2"/>
      <c r="I11" s="2"/>
    </row>
    <row r="12" spans="1:9" ht="13.5">
      <c r="A12" s="2"/>
      <c r="B12" s="21">
        <f aca="true" t="shared" si="1" ref="B12:B21">B11+1</f>
        <v>3</v>
      </c>
      <c r="C12" s="48" t="s">
        <v>29</v>
      </c>
      <c r="D12" s="9">
        <f aca="true" t="shared" si="2" ref="D12:D20">G11</f>
        <v>83677.90330267255</v>
      </c>
      <c r="E12" s="9">
        <f aca="true" t="shared" si="3" ref="E12:E20">G11*$B$5/12</f>
        <v>348.6579304278023</v>
      </c>
      <c r="F12" s="9">
        <f t="shared" si="0"/>
        <v>-8560.748178846676</v>
      </c>
      <c r="G12" s="9">
        <f aca="true" t="shared" si="4" ref="G12:G21">D12+E12+F12</f>
        <v>75465.81305425367</v>
      </c>
      <c r="H12" s="2"/>
      <c r="I12" s="2"/>
    </row>
    <row r="13" spans="1:9" ht="13.5">
      <c r="A13" s="2"/>
      <c r="B13" s="21">
        <f t="shared" si="1"/>
        <v>4</v>
      </c>
      <c r="C13" s="48" t="s">
        <v>30</v>
      </c>
      <c r="D13" s="9">
        <f t="shared" si="2"/>
        <v>75465.81305425367</v>
      </c>
      <c r="E13" s="9">
        <f t="shared" si="3"/>
        <v>314.4408877260569</v>
      </c>
      <c r="F13" s="9">
        <f t="shared" si="0"/>
        <v>-8560.748178846676</v>
      </c>
      <c r="G13" s="9">
        <f t="shared" si="4"/>
        <v>67219.50576313306</v>
      </c>
      <c r="H13" s="2"/>
      <c r="I13" s="2"/>
    </row>
    <row r="14" spans="1:9" ht="13.5">
      <c r="A14" s="2"/>
      <c r="B14" s="21">
        <f t="shared" si="1"/>
        <v>5</v>
      </c>
      <c r="C14" s="48" t="s">
        <v>31</v>
      </c>
      <c r="D14" s="9">
        <f t="shared" si="2"/>
        <v>67219.50576313306</v>
      </c>
      <c r="E14" s="9">
        <f t="shared" si="3"/>
        <v>280.0812740130544</v>
      </c>
      <c r="F14" s="9">
        <f t="shared" si="0"/>
        <v>-8560.748178846676</v>
      </c>
      <c r="G14" s="9">
        <f t="shared" si="4"/>
        <v>58938.83885829943</v>
      </c>
      <c r="H14" s="2"/>
      <c r="I14" s="2"/>
    </row>
    <row r="15" spans="1:9" ht="13.5">
      <c r="A15" s="2"/>
      <c r="B15" s="21">
        <f t="shared" si="1"/>
        <v>6</v>
      </c>
      <c r="C15" s="48" t="s">
        <v>32</v>
      </c>
      <c r="D15" s="9">
        <f t="shared" si="2"/>
        <v>58938.83885829943</v>
      </c>
      <c r="E15" s="9">
        <f t="shared" si="3"/>
        <v>245.5784952429143</v>
      </c>
      <c r="F15" s="9">
        <f t="shared" si="0"/>
        <v>-8560.748178846676</v>
      </c>
      <c r="G15" s="9">
        <f t="shared" si="4"/>
        <v>50623.66917469567</v>
      </c>
      <c r="H15" s="2"/>
      <c r="I15" s="2"/>
    </row>
    <row r="16" spans="1:9" ht="13.5">
      <c r="A16" s="2"/>
      <c r="B16" s="21">
        <f t="shared" si="1"/>
        <v>7</v>
      </c>
      <c r="C16" s="48" t="s">
        <v>33</v>
      </c>
      <c r="D16" s="9">
        <f t="shared" si="2"/>
        <v>50623.66917469567</v>
      </c>
      <c r="E16" s="9">
        <f t="shared" si="3"/>
        <v>210.93195489456534</v>
      </c>
      <c r="F16" s="9">
        <f t="shared" si="0"/>
        <v>-8560.748178846676</v>
      </c>
      <c r="G16" s="9">
        <f t="shared" si="4"/>
        <v>42273.85295074356</v>
      </c>
      <c r="H16" s="2"/>
      <c r="I16" s="2"/>
    </row>
    <row r="17" spans="1:9" ht="13.5">
      <c r="A17" s="2"/>
      <c r="B17" s="21">
        <f t="shared" si="1"/>
        <v>8</v>
      </c>
      <c r="C17" s="48" t="s">
        <v>34</v>
      </c>
      <c r="D17" s="9">
        <f t="shared" si="2"/>
        <v>42273.85295074356</v>
      </c>
      <c r="E17" s="9">
        <f t="shared" si="3"/>
        <v>176.14105396143148</v>
      </c>
      <c r="F17" s="9">
        <f t="shared" si="0"/>
        <v>-8560.748178846676</v>
      </c>
      <c r="G17" s="9">
        <f t="shared" si="4"/>
        <v>33889.245825858314</v>
      </c>
      <c r="H17" s="2"/>
      <c r="I17" s="2"/>
    </row>
    <row r="18" spans="1:9" ht="13.5">
      <c r="A18" s="2"/>
      <c r="B18" s="21">
        <f t="shared" si="1"/>
        <v>9</v>
      </c>
      <c r="C18" s="48" t="s">
        <v>35</v>
      </c>
      <c r="D18" s="9">
        <f t="shared" si="2"/>
        <v>33889.245825858314</v>
      </c>
      <c r="E18" s="9">
        <f t="shared" si="3"/>
        <v>141.20519094107632</v>
      </c>
      <c r="F18" s="9">
        <f t="shared" si="0"/>
        <v>-8560.748178846676</v>
      </c>
      <c r="G18" s="9">
        <f t="shared" si="4"/>
        <v>25469.70283795271</v>
      </c>
      <c r="H18" s="2"/>
      <c r="I18" s="2"/>
    </row>
    <row r="19" spans="1:9" ht="13.5">
      <c r="A19" s="2"/>
      <c r="B19" s="21">
        <f t="shared" si="1"/>
        <v>10</v>
      </c>
      <c r="C19" s="48" t="s">
        <v>36</v>
      </c>
      <c r="D19" s="9">
        <f t="shared" si="2"/>
        <v>25469.70283795271</v>
      </c>
      <c r="E19" s="9">
        <f t="shared" si="3"/>
        <v>106.12376182480297</v>
      </c>
      <c r="F19" s="9">
        <f t="shared" si="0"/>
        <v>-8560.748178846676</v>
      </c>
      <c r="G19" s="9">
        <f t="shared" si="4"/>
        <v>17015.078420930837</v>
      </c>
      <c r="H19" s="2"/>
      <c r="I19" s="2"/>
    </row>
    <row r="20" spans="1:9" ht="13.5">
      <c r="A20" s="2"/>
      <c r="B20" s="21">
        <f t="shared" si="1"/>
        <v>11</v>
      </c>
      <c r="C20" s="48" t="s">
        <v>37</v>
      </c>
      <c r="D20" s="9">
        <f t="shared" si="2"/>
        <v>17015.078420930837</v>
      </c>
      <c r="E20" s="9">
        <f t="shared" si="3"/>
        <v>70.89616008721183</v>
      </c>
      <c r="F20" s="9">
        <f t="shared" si="0"/>
        <v>-8560.748178846676</v>
      </c>
      <c r="G20" s="9">
        <f t="shared" si="4"/>
        <v>8525.226402171375</v>
      </c>
      <c r="H20" s="2"/>
      <c r="I20" s="2"/>
    </row>
    <row r="21" spans="1:9" ht="13.5">
      <c r="A21" s="2"/>
      <c r="B21" s="21">
        <f t="shared" si="1"/>
        <v>12</v>
      </c>
      <c r="C21" s="48" t="s">
        <v>38</v>
      </c>
      <c r="D21" s="9">
        <f>G20</f>
        <v>8525.226402171375</v>
      </c>
      <c r="E21" s="9">
        <f>G20*$B$5/12</f>
        <v>35.52177667571406</v>
      </c>
      <c r="F21" s="9">
        <f t="shared" si="0"/>
        <v>-8560.748178846676</v>
      </c>
      <c r="G21" s="9">
        <f t="shared" si="4"/>
        <v>4.129105946049094E-10</v>
      </c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9.5">
      <c r="A24" s="3" t="s">
        <v>57</v>
      </c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1" t="s">
        <v>25</v>
      </c>
      <c r="B26" s="26">
        <v>200000</v>
      </c>
      <c r="C26" s="2"/>
      <c r="D26" s="2"/>
      <c r="E26" s="25"/>
      <c r="F26" s="2"/>
      <c r="G26" s="2"/>
      <c r="H26" s="2"/>
      <c r="I26" s="2"/>
    </row>
    <row r="27" spans="1:9" ht="13.5">
      <c r="A27" s="21" t="s">
        <v>26</v>
      </c>
      <c r="B27" s="27">
        <v>0.05</v>
      </c>
      <c r="C27" s="2"/>
      <c r="D27" s="2"/>
      <c r="E27" s="2"/>
      <c r="F27" s="2"/>
      <c r="G27" s="2"/>
      <c r="H27" s="2"/>
      <c r="I27" s="2"/>
    </row>
    <row r="28" spans="1:9" ht="13.5">
      <c r="A28" s="21" t="s">
        <v>42</v>
      </c>
      <c r="B28" s="28">
        <v>240</v>
      </c>
      <c r="C28" s="2"/>
      <c r="D28" s="2"/>
      <c r="E28" s="2"/>
      <c r="F28" s="2"/>
      <c r="G28" s="2"/>
      <c r="H28" s="2"/>
      <c r="I28" s="2"/>
    </row>
    <row r="29" spans="1:9" ht="13.5">
      <c r="A29" s="21" t="s">
        <v>40</v>
      </c>
      <c r="B29" s="26">
        <v>2000</v>
      </c>
      <c r="C29" s="2"/>
      <c r="D29" s="2"/>
      <c r="E29" s="2"/>
      <c r="F29" s="2"/>
      <c r="G29" s="2"/>
      <c r="H29" s="2"/>
      <c r="I29" s="2"/>
    </row>
    <row r="30" spans="1:9" ht="13.5">
      <c r="A30" s="21" t="s">
        <v>58</v>
      </c>
      <c r="B30" s="24">
        <f>B29/B26</f>
        <v>0.01</v>
      </c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  <row r="43" spans="1:9" ht="13.5">
      <c r="A43" s="2"/>
      <c r="B43" s="2"/>
      <c r="C43" s="2"/>
      <c r="D43" s="2"/>
      <c r="E43" s="2"/>
      <c r="F43" s="2"/>
      <c r="G43" s="2"/>
      <c r="H43" s="2"/>
      <c r="I43" s="2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HWH</dc:creator>
  <cp:keywords/>
  <dc:description/>
  <cp:lastModifiedBy>HWH</cp:lastModifiedBy>
  <dcterms:created xsi:type="dcterms:W3CDTF">2003-02-14T20:21:27Z</dcterms:created>
  <dcterms:modified xsi:type="dcterms:W3CDTF">2003-02-22T15:52:16Z</dcterms:modified>
  <cp:category/>
  <cp:version/>
  <cp:contentType/>
  <cp:contentStatus/>
</cp:coreProperties>
</file>